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XCEL_Work\Tek-Tips Sample\"/>
    </mc:Choice>
  </mc:AlternateContent>
  <xr:revisionPtr revIDLastSave="64" documentId="8_{750757A9-FA0D-4349-828F-3488EF45BCC9}" xr6:coauthVersionLast="47" xr6:coauthVersionMax="47" xr10:uidLastSave="{BE1656E2-D783-6B43-8280-069EFA1CE052}"/>
  <bookViews>
    <workbookView xWindow="1932" yWindow="1980" windowWidth="20004" windowHeight="10080" activeTab="1" xr2:uid="{5D9B1C85-A67D-4994-A76D-8264A460BACD}"/>
  </bookViews>
  <sheets>
    <sheet name="Tek-Tip Sample 20230625" sheetId="1" r:id="rId1"/>
    <sheet name="Date Analysis" sheetId="2" r:id="rId2"/>
  </sheets>
  <definedNames>
    <definedName name="_xlnm._FilterDatabase" localSheetId="0" hidden="1">'Tek-Tip Sample 20230625'!$A$2:$M$2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D11" i="2" a="1"/>
  <c r="D11" i="2"/>
  <c r="C11" i="2" a="1"/>
  <c r="C11" i="2"/>
  <c r="B11" i="2" a="1"/>
  <c r="B11" i="2"/>
  <c r="A11" i="2" a="1"/>
  <c r="A11" i="2"/>
  <c r="C10" i="2"/>
  <c r="D10" i="2"/>
  <c r="B10" i="2"/>
  <c r="L7" i="2" a="1"/>
  <c r="L7" i="2"/>
  <c r="K7" i="2" a="1"/>
  <c r="K7" i="2"/>
  <c r="J7" i="2" a="1"/>
  <c r="J7" i="2"/>
  <c r="I7" i="2" a="1"/>
  <c r="I7" i="2"/>
  <c r="H7" i="2" a="1"/>
  <c r="H7" i="2"/>
  <c r="G7" i="2" a="1"/>
  <c r="G7" i="2"/>
  <c r="F7" i="2" a="1"/>
  <c r="F7" i="2"/>
  <c r="E7" i="2" a="1"/>
  <c r="E7" i="2"/>
  <c r="D7" i="2" a="1"/>
  <c r="D7" i="2"/>
  <c r="C7" i="2" a="1"/>
  <c r="C7" i="2"/>
  <c r="B7" i="2" a="1"/>
  <c r="B7" i="2"/>
  <c r="A7" i="2" a="1"/>
  <c r="A7" i="2"/>
  <c r="C6" i="2"/>
  <c r="D6" i="2"/>
  <c r="E6" i="2"/>
  <c r="F6" i="2"/>
  <c r="G6" i="2"/>
  <c r="H6" i="2"/>
  <c r="I6" i="2"/>
  <c r="J6" i="2"/>
  <c r="K6" i="2"/>
  <c r="L6" i="2"/>
  <c r="B6" i="2"/>
  <c r="A2" i="2" a="1"/>
  <c r="A2" i="2"/>
  <c r="B2" i="2"/>
  <c r="C2" i="2"/>
  <c r="D2" i="2"/>
  <c r="E2" i="2"/>
  <c r="F2" i="2"/>
  <c r="G2" i="2"/>
  <c r="H2" i="2"/>
  <c r="H3" i="2" a="1"/>
  <c r="H3" i="2"/>
  <c r="G3" i="2" a="1"/>
  <c r="G3" i="2"/>
  <c r="F3" i="2" a="1"/>
  <c r="F3" i="2"/>
  <c r="E3" i="2" a="1"/>
  <c r="E3" i="2"/>
  <c r="D3" i="2" a="1"/>
  <c r="D3" i="2"/>
  <c r="C3" i="2" a="1"/>
  <c r="C3" i="2"/>
  <c r="B3" i="2" a="1"/>
  <c r="B3" i="2"/>
  <c r="A3" i="2" a="1"/>
  <c r="A3" i="2"/>
  <c r="H1" i="1"/>
  <c r="E18" i="1"/>
  <c r="K17" i="1"/>
  <c r="E17" i="1"/>
  <c r="K16" i="1"/>
  <c r="I16" i="1"/>
  <c r="E16" i="1"/>
  <c r="K15" i="1"/>
  <c r="E15" i="1"/>
  <c r="K14" i="1"/>
  <c r="E14" i="1"/>
  <c r="K13" i="1"/>
  <c r="E13" i="1"/>
  <c r="K12" i="1"/>
  <c r="E12" i="1"/>
  <c r="K11" i="1"/>
  <c r="E11" i="1"/>
  <c r="K10" i="1"/>
  <c r="I10" i="1"/>
  <c r="E10" i="1"/>
  <c r="K9" i="1"/>
  <c r="I9" i="1"/>
  <c r="E9" i="1"/>
  <c r="K8" i="1"/>
  <c r="I8" i="1"/>
  <c r="E8" i="1"/>
  <c r="K7" i="1"/>
  <c r="I7" i="1"/>
  <c r="E7" i="1"/>
  <c r="E6" i="1"/>
  <c r="K5" i="1"/>
  <c r="I5" i="1"/>
  <c r="E5" i="1"/>
  <c r="K4" i="1"/>
  <c r="E4" i="1"/>
  <c r="K3" i="1"/>
  <c r="E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<sst xmlns="http://schemas.openxmlformats.org/spreadsheetml/2006/main" count="123" uniqueCount="87">
  <si>
    <t>Resource</t>
  </si>
  <si>
    <t>Type</t>
  </si>
  <si>
    <t>Title</t>
  </si>
  <si>
    <t>Designer</t>
  </si>
  <si>
    <t>Count</t>
  </si>
  <si>
    <t>Publication date</t>
  </si>
  <si>
    <t>Date added</t>
  </si>
  <si>
    <t>Receipt</t>
  </si>
  <si>
    <t>Notes</t>
  </si>
  <si>
    <t>Link</t>
  </si>
  <si>
    <t>ISBN / ASIN</t>
  </si>
  <si>
    <t>RAV Export Link</t>
  </si>
  <si>
    <t>Book I Own</t>
  </si>
  <si>
    <t>pattern book</t>
  </si>
  <si>
    <t xml:space="preserve"> Amamani Puzzle Balls (I Own Book)</t>
  </si>
  <si>
    <t>Dedri Uys</t>
  </si>
  <si>
    <t>Book I own I added to Ravelry</t>
  </si>
  <si>
    <t>ISBN:  9781573675697</t>
  </si>
  <si>
    <t>https://www.ravelry.com/patterns/sources/annies-871428-amamani-puzzle-balls</t>
  </si>
  <si>
    <t>Ravelry</t>
  </si>
  <si>
    <t>free pattern</t>
  </si>
  <si>
    <t xml:space="preserve"> Dachshund Applique</t>
  </si>
  <si>
    <t>Carolina Guzman</t>
  </si>
  <si>
    <t>Free Ravelry D/L</t>
  </si>
  <si>
    <t>Free Ravelry D/L 20190318</t>
  </si>
  <si>
    <t>https://www.ravelry.com/patterns/library/dachshund-applique</t>
  </si>
  <si>
    <t>pattern + PDF</t>
  </si>
  <si>
    <t>" Little Star " shoulder bag</t>
  </si>
  <si>
    <t>Alexandra Andone</t>
  </si>
  <si>
    <t>https://www.ravelry.com/patterns/library/-little-star--shoulder-bag</t>
  </si>
  <si>
    <t>Craftsy</t>
  </si>
  <si>
    <t>CRAFTSY PDF</t>
  </si>
  <si>
    <t>"Aster" Flower Crochet Tutorial</t>
  </si>
  <si>
    <t>Lyubava Crochet</t>
  </si>
  <si>
    <t xml:space="preserve"> - - </t>
  </si>
  <si>
    <t>Unknown</t>
  </si>
  <si>
    <t>Info from Craftsy Emails</t>
  </si>
  <si>
    <t>Have PDF</t>
  </si>
  <si>
    <t>Cannot find on Craftsy since chg</t>
  </si>
  <si>
    <t>"Boho Chic" Mosaic Tote Bag</t>
  </si>
  <si>
    <t>Jennifer Renaud</t>
  </si>
  <si>
    <t>https://www.ravelry.com/patterns/library/boho-chic-mosaic-tote-bag</t>
  </si>
  <si>
    <t>"Boho Chic" Mosaic Triangular Scarf</t>
  </si>
  <si>
    <t>https://www.ravelry.com/patterns/library/boho-chic-mosaic-triangular-scarf</t>
  </si>
  <si>
    <t>pattern book + PDF</t>
  </si>
  <si>
    <t>"CONNECTED" cushion sized square</t>
  </si>
  <si>
    <t>Martin Up North</t>
  </si>
  <si>
    <t xml:space="preserve">
Purchased 20210506 $2.33
</t>
  </si>
  <si>
    <t>https://www.ravelry.com/patterns/library/connected-cushion-sized-square</t>
  </si>
  <si>
    <t>"It's not a Daffodil"</t>
  </si>
  <si>
    <t>Diana Krenz</t>
  </si>
  <si>
    <t>https://www.ravelry.com/patterns/library/its-not-a-daffodil</t>
  </si>
  <si>
    <t>"Menagerie" Hexagon</t>
  </si>
  <si>
    <t>D Maunz</t>
  </si>
  <si>
    <t>Purchased 20220123 (Buy 2, 1 Free)</t>
  </si>
  <si>
    <t>https://www.ravelry.com/patterns/library/menagerie-hexagons</t>
  </si>
  <si>
    <t>"Modge Podge" Square</t>
  </si>
  <si>
    <t>https://www.ravelry.com/patterns/library/modge-podge-square</t>
  </si>
  <si>
    <t>"Peppermint Candy" Square</t>
  </si>
  <si>
    <t>https://www.ravelry.com/patterns/library/peppermint-candy-square</t>
  </si>
  <si>
    <t>"Reunited"</t>
  </si>
  <si>
    <t>Ineke Mooijenkind</t>
  </si>
  <si>
    <t>https://www.ravelry.com/patterns/library/reunited-3</t>
  </si>
  <si>
    <t>"Rie"</t>
  </si>
  <si>
    <t>https://www.ravelry.com/patterns/library/rie-2</t>
  </si>
  <si>
    <t>pattern</t>
  </si>
  <si>
    <t>"Totally Textured" Cabled Bag</t>
  </si>
  <si>
    <t>https://www.ravelry.com/patterns/library/totally-textured-cabled-bag</t>
  </si>
  <si>
    <t>Designer Site D/L</t>
  </si>
  <si>
    <t># 24 Häkeldecke in festen Maschen und Stäbchen</t>
  </si>
  <si>
    <t>Lana Grossa</t>
  </si>
  <si>
    <t>In German, Will Google/Translate</t>
  </si>
  <si>
    <t>https://www.ravelry.com/patterns/library/-24-hakeldecke-in-festen-maschen-und-stabchen</t>
  </si>
  <si>
    <t>Craft Store</t>
  </si>
  <si>
    <t>Craft Store Purch</t>
  </si>
  <si>
    <t>#1064, New Granny Afghans (I Own)</t>
  </si>
  <si>
    <t>American School of Needlework</t>
  </si>
  <si>
    <t>Own - No Receipt</t>
  </si>
  <si>
    <t>Unsure where purchased</t>
  </si>
  <si>
    <t>ISBN-13 ‏ : ‎ 978-0881952087</t>
  </si>
  <si>
    <t>Cost</t>
  </si>
  <si>
    <t>How much have I spent year by year?</t>
  </si>
  <si>
    <t>How much do I spend by month?</t>
  </si>
  <si>
    <t>How much do I spend by quarter?</t>
  </si>
  <si>
    <t>SkipVought</t>
  </si>
  <si>
    <t>https://www.tek-tips.com/viewthread.cfm?qid=1822614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</si>
</sst>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yyyy\-mm\-dd"/>
    <numFmt numFmtId="165" formatCode="&quot;$&quot;#,##0.00"/>
    <numFmt numFmtId="166" formatCode="[$$-409]#,##0.00"/>
  </numFmts>
  <fonts count="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8"/>
      <name val="Tahoma"/>
      <family val="2"/>
    </font>
    <font>
      <b/>
      <sz val="8"/>
      <color rgb="FF000000"/>
      <name val="Tahoma"/>
      <family val="2"/>
    </font>
    <font>
      <sz val="8"/>
      <name val="Tahoma"/>
      <family val="2"/>
    </font>
    <font>
      <b/>
      <sz val="8"/>
      <color rgb="FF0070C0"/>
      <name val="Tahoma"/>
      <family val="2"/>
    </font>
    <font>
      <u/>
      <sz val="10"/>
      <color theme="10"/>
      <name val="Arial"/>
      <family val="2"/>
      <charset val="1"/>
    </font>
    <font>
      <u/>
      <sz val="8"/>
      <color theme="1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79BCFF"/>
        <bgColor indexed="64"/>
      </patternFill>
    </fill>
    <fill>
      <patternFill patternType="solid">
        <fgColor rgb="FFFF81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505050"/>
      </left>
      <right style="thin">
        <color rgb="FF505050"/>
      </right>
      <top style="medium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medium">
        <color rgb="FF505050"/>
      </top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 style="medium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medium">
        <color rgb="FF505050"/>
      </bottom>
      <diagonal/>
    </border>
  </borders>
  <cellStyleXfs count="3">
    <xf numFmtId="0" fontId="0" fillId="0" borderId="0" applyBorder="0">
      <protection locked="0"/>
    </xf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>
      <protection locked="0"/>
    </xf>
  </cellStyleXfs>
  <cellXfs count="71">
    <xf numFmtId="0" fontId="0" fillId="0" borderId="0" xfId="0">
      <protection locked="0"/>
    </xf>
    <xf numFmtId="0" fontId="2" fillId="0" borderId="1" xfId="0" applyFont="1" applyBorder="1" applyAlignment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 wrapText="1"/>
      <protection locked="0"/>
    </xf>
    <xf numFmtId="164" fontId="2" fillId="0" borderId="2" xfId="0" applyNumberFormat="1" applyFont="1" applyBorder="1" applyAlignment="1">
      <alignment horizontal="center" vertical="center"/>
      <protection locked="0"/>
    </xf>
    <xf numFmtId="165" fontId="2" fillId="3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vertical="center" wrapText="1"/>
      <protection locked="0"/>
    </xf>
    <xf numFmtId="0" fontId="2" fillId="0" borderId="2" xfId="0" applyFont="1" applyBorder="1" applyAlignment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/>
      <protection locked="0"/>
    </xf>
    <xf numFmtId="0" fontId="3" fillId="0" borderId="2" xfId="0" applyFont="1" applyBorder="1" applyAlignment="1">
      <alignment horizontal="left" vertical="center"/>
      <protection locked="0"/>
    </xf>
    <xf numFmtId="0" fontId="4" fillId="0" borderId="4" xfId="0" applyFont="1" applyBorder="1" applyAlignment="1">
      <alignment horizontal="center"/>
      <protection locked="0"/>
    </xf>
    <xf numFmtId="0" fontId="4" fillId="0" borderId="4" xfId="0" applyFont="1" applyBorder="1" applyAlignment="1" applyProtection="1">
      <alignment horizontal="left"/>
    </xf>
    <xf numFmtId="0" fontId="4" fillId="4" borderId="4" xfId="0" applyFont="1" applyFill="1" applyBorder="1">
      <protection locked="0"/>
    </xf>
    <xf numFmtId="0" fontId="4" fillId="0" borderId="4" xfId="0" applyFont="1" applyBorder="1" applyAlignment="1" applyProtection="1">
      <alignment horizontal="center"/>
    </xf>
    <xf numFmtId="164" fontId="4" fillId="0" borderId="4" xfId="0" applyNumberFormat="1" applyFont="1" applyBorder="1" applyAlignment="1">
      <alignment horizontal="center" vertical="center"/>
      <protection locked="0"/>
    </xf>
    <xf numFmtId="164" fontId="4" fillId="0" borderId="4" xfId="0" applyNumberFormat="1" applyFont="1" applyBorder="1" applyAlignment="1">
      <alignment horizontal="center"/>
      <protection locked="0"/>
    </xf>
    <xf numFmtId="165" fontId="4" fillId="0" borderId="4" xfId="0" applyNumberFormat="1" applyFont="1" applyBorder="1" applyAlignment="1">
      <alignment horizontal="center"/>
      <protection locked="0"/>
    </xf>
    <xf numFmtId="0" fontId="4" fillId="0" borderId="4" xfId="0" applyFont="1" applyBorder="1" applyAlignment="1">
      <alignment wrapText="1"/>
      <protection locked="0"/>
    </xf>
    <xf numFmtId="0" fontId="5" fillId="0" borderId="4" xfId="0" applyFont="1" applyBorder="1" applyAlignment="1">
      <alignment horizontal="center" wrapText="1"/>
      <protection locked="0"/>
    </xf>
    <xf numFmtId="0" fontId="4" fillId="0" borderId="4" xfId="0" quotePrefix="1" applyFont="1" applyBorder="1">
      <protection locked="0"/>
    </xf>
    <xf numFmtId="0" fontId="7" fillId="0" borderId="0" xfId="2" applyFont="1" applyBorder="1">
      <protection locked="0"/>
    </xf>
    <xf numFmtId="0" fontId="4" fillId="0" borderId="4" xfId="0" applyFont="1" applyBorder="1">
      <protection locked="0"/>
    </xf>
    <xf numFmtId="0" fontId="7" fillId="0" borderId="4" xfId="2" applyFont="1" applyBorder="1">
      <protection locked="0"/>
    </xf>
    <xf numFmtId="0" fontId="4" fillId="0" borderId="4" xfId="0" applyFont="1" applyBorder="1" applyAlignment="1">
      <alignment horizontal="left"/>
      <protection locked="0"/>
    </xf>
    <xf numFmtId="164" fontId="4" fillId="2" borderId="4" xfId="0" applyNumberFormat="1" applyFont="1" applyFill="1" applyBorder="1" applyAlignment="1">
      <alignment horizontal="center" vertical="center"/>
      <protection locked="0"/>
    </xf>
    <xf numFmtId="165" fontId="4" fillId="0" borderId="4" xfId="1" applyNumberFormat="1" applyFont="1" applyBorder="1" applyAlignment="1" applyProtection="1">
      <alignment horizontal="center"/>
      <protection locked="0"/>
    </xf>
    <xf numFmtId="164" fontId="7" fillId="0" borderId="4" xfId="2" applyNumberFormat="1" applyFont="1" applyBorder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/>
    </xf>
    <xf numFmtId="0" fontId="4" fillId="5" borderId="4" xfId="0" applyFont="1" applyFill="1" applyBorder="1" applyAlignment="1" applyProtection="1">
      <alignment horizontal="left"/>
    </xf>
    <xf numFmtId="0" fontId="4" fillId="4" borderId="4" xfId="0" applyFont="1" applyFill="1" applyBorder="1" applyProtection="1"/>
    <xf numFmtId="164" fontId="4" fillId="6" borderId="4" xfId="0" applyNumberFormat="1" applyFont="1" applyFill="1" applyBorder="1" applyAlignment="1">
      <alignment horizontal="center" vertical="center"/>
      <protection locked="0"/>
    </xf>
    <xf numFmtId="164" fontId="4" fillId="6" borderId="4" xfId="0" applyNumberFormat="1" applyFont="1" applyFill="1" applyBorder="1" applyAlignment="1">
      <alignment horizontal="center"/>
      <protection locked="0"/>
    </xf>
    <xf numFmtId="165" fontId="4" fillId="5" borderId="4" xfId="0" applyNumberFormat="1" applyFont="1" applyFill="1" applyBorder="1" applyAlignment="1">
      <alignment horizontal="center"/>
      <protection locked="0"/>
    </xf>
    <xf numFmtId="165" fontId="4" fillId="5" borderId="4" xfId="0" applyNumberFormat="1" applyFont="1" applyFill="1" applyBorder="1" applyAlignment="1" applyProtection="1">
      <alignment horizontal="center"/>
    </xf>
    <xf numFmtId="0" fontId="4" fillId="5" borderId="4" xfId="0" applyFont="1" applyFill="1" applyBorder="1" applyAlignment="1" applyProtection="1">
      <alignment wrapText="1"/>
    </xf>
    <xf numFmtId="0" fontId="4" fillId="5" borderId="4" xfId="0" applyFont="1" applyFill="1" applyBorder="1" applyAlignment="1" applyProtection="1">
      <alignment horizontal="center" wrapText="1"/>
    </xf>
    <xf numFmtId="0" fontId="4" fillId="5" borderId="4" xfId="0" applyFont="1" applyFill="1" applyBorder="1" applyProtection="1"/>
    <xf numFmtId="164" fontId="7" fillId="0" borderId="4" xfId="2" applyNumberFormat="1" applyFont="1" applyBorder="1" applyAlignment="1">
      <alignment horizontal="center"/>
      <protection locked="0"/>
    </xf>
    <xf numFmtId="164" fontId="4" fillId="0" borderId="4" xfId="0" applyNumberFormat="1" applyFont="1" applyBorder="1" applyAlignment="1">
      <alignment wrapText="1"/>
      <protection locked="0"/>
    </xf>
    <xf numFmtId="164" fontId="5" fillId="0" borderId="4" xfId="0" applyNumberFormat="1" applyFont="1" applyBorder="1" applyAlignment="1">
      <alignment horizontal="center" wrapText="1"/>
      <protection locked="0"/>
    </xf>
    <xf numFmtId="0" fontId="2" fillId="0" borderId="5" xfId="0" applyFont="1" applyBorder="1" applyAlignment="1">
      <alignment horizontal="center" vertical="center"/>
      <protection locked="0"/>
    </xf>
    <xf numFmtId="0" fontId="4" fillId="0" borderId="6" xfId="0" applyFont="1" applyBorder="1" applyAlignment="1">
      <alignment horizontal="center"/>
      <protection locked="0"/>
    </xf>
    <xf numFmtId="0" fontId="4" fillId="5" borderId="6" xfId="0" applyFont="1" applyFill="1" applyBorder="1" applyAlignment="1" applyProtection="1">
      <alignment horizontal="center"/>
    </xf>
    <xf numFmtId="0" fontId="4" fillId="7" borderId="5" xfId="0" applyFont="1" applyFill="1" applyBorder="1" applyAlignment="1">
      <alignment horizontal="center"/>
      <protection locked="0"/>
    </xf>
    <xf numFmtId="0" fontId="4" fillId="7" borderId="1" xfId="0" applyFont="1" applyFill="1" applyBorder="1" applyAlignment="1">
      <alignment horizontal="center"/>
      <protection locked="0"/>
    </xf>
    <xf numFmtId="0" fontId="4" fillId="7" borderId="1" xfId="0" applyFont="1" applyFill="1" applyBorder="1" applyAlignment="1" applyProtection="1">
      <alignment horizontal="left"/>
    </xf>
    <xf numFmtId="0" fontId="4" fillId="4" borderId="1" xfId="0" applyFont="1" applyFill="1" applyBorder="1">
      <protection locked="0"/>
    </xf>
    <xf numFmtId="0" fontId="4" fillId="8" borderId="1" xfId="0" applyFont="1" applyFill="1" applyBorder="1" applyAlignment="1" applyProtection="1">
      <alignment horizontal="center"/>
    </xf>
    <xf numFmtId="164" fontId="4" fillId="7" borderId="1" xfId="0" applyNumberFormat="1" applyFont="1" applyFill="1" applyBorder="1" applyAlignment="1">
      <alignment horizontal="center" vertical="center"/>
      <protection locked="0"/>
    </xf>
    <xf numFmtId="164" fontId="4" fillId="7" borderId="1" xfId="0" applyNumberFormat="1" applyFont="1" applyFill="1" applyBorder="1" applyAlignment="1">
      <alignment horizontal="center"/>
      <protection locked="0"/>
    </xf>
    <xf numFmtId="165" fontId="4" fillId="7" borderId="1" xfId="0" applyNumberFormat="1" applyFont="1" applyFill="1" applyBorder="1" applyAlignment="1">
      <alignment horizontal="center"/>
      <protection locked="0"/>
    </xf>
    <xf numFmtId="164" fontId="4" fillId="0" borderId="1" xfId="0" applyNumberFormat="1" applyFont="1" applyBorder="1" applyAlignment="1">
      <alignment horizontal="center"/>
      <protection locked="0"/>
    </xf>
    <xf numFmtId="0" fontId="4" fillId="7" borderId="1" xfId="0" applyFont="1" applyFill="1" applyBorder="1" applyAlignment="1">
      <alignment wrapText="1"/>
      <protection locked="0"/>
    </xf>
    <xf numFmtId="0" fontId="7" fillId="0" borderId="1" xfId="2" applyFont="1" applyFill="1" applyBorder="1" applyAlignment="1" applyProtection="1">
      <alignment horizontal="center"/>
      <protection locked="0"/>
    </xf>
    <xf numFmtId="0" fontId="4" fillId="7" borderId="1" xfId="0" applyFont="1" applyFill="1" applyBorder="1">
      <protection locked="0"/>
    </xf>
    <xf numFmtId="166" fontId="0" fillId="0" borderId="0" xfId="0" applyNumberFormat="1">
      <protection locked="0"/>
    </xf>
    <xf numFmtId="0" fontId="0" fillId="0" borderId="7" xfId="0" applyBorder="1">
      <protection locked="0"/>
    </xf>
    <xf numFmtId="0" fontId="0" fillId="0" borderId="8" xfId="0" applyBorder="1">
      <protection locked="0"/>
    </xf>
    <xf numFmtId="0" fontId="0" fillId="0" borderId="9" xfId="0" applyBorder="1">
      <protection locked="0"/>
    </xf>
    <xf numFmtId="166" fontId="0" fillId="0" borderId="10" xfId="0" applyNumberFormat="1" applyBorder="1">
      <protection locked="0"/>
    </xf>
    <xf numFmtId="166" fontId="0" fillId="0" borderId="11" xfId="0" applyNumberFormat="1" applyBorder="1">
      <protection locked="0"/>
    </xf>
    <xf numFmtId="166" fontId="0" fillId="0" borderId="12" xfId="0" applyNumberFormat="1" applyBorder="1">
      <protection locked="0"/>
    </xf>
    <xf numFmtId="0" fontId="4" fillId="0" borderId="5" xfId="0" applyFont="1" applyBorder="1" applyAlignment="1">
      <alignment horizontal="center"/>
      <protection locked="0"/>
    </xf>
    <xf numFmtId="0" fontId="4" fillId="0" borderId="1" xfId="0" applyFont="1" applyBorder="1" applyAlignment="1">
      <alignment horizontal="center"/>
      <protection locked="0"/>
    </xf>
    <xf numFmtId="0" fontId="0" fillId="0" borderId="0" xfId="0" applyBorder="1">
      <protection locked="0"/>
    </xf>
    <xf numFmtId="0" fontId="4" fillId="0" borderId="1" xfId="0" applyFont="1" applyBorder="1" applyAlignment="1" applyProtection="1">
      <alignment horizontal="center"/>
    </xf>
    <xf numFmtId="164" fontId="4" fillId="0" borderId="1" xfId="0" applyNumberFormat="1" applyFont="1" applyBorder="1" applyAlignment="1">
      <alignment horizontal="center" vertical="center"/>
      <protection locked="0"/>
    </xf>
    <xf numFmtId="165" fontId="4" fillId="0" borderId="1" xfId="0" applyNumberFormat="1" applyFont="1" applyBorder="1" applyAlignment="1">
      <alignment horizontal="center"/>
      <protection locked="0"/>
    </xf>
    <xf numFmtId="0" fontId="4" fillId="0" borderId="1" xfId="0" applyFont="1" applyBorder="1">
      <protection locked="0"/>
    </xf>
    <xf numFmtId="0" fontId="6" fillId="0" borderId="1" xfId="2" applyBorder="1">
      <protection locked="0"/>
    </xf>
  </cellXfs>
  <cellStyles count="3">
    <cellStyle name="Currency" xfId="1" builtinId="4"/>
    <cellStyle name="Hyperlink" xfId="2" builtinId="8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/>
        <vertAlign val="baseline"/>
        <sz val="8"/>
        <color theme="10"/>
        <name val="Tahoma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4" formatCode="yyyy\-mm\-dd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5" formatCode="&quot;$&quot;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4" formatCode="yyyy\-mm\-dd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4" formatCode="yyyy\-mm\-dd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6E1B86-B25D-154C-9E46-378910A7D10A}" name="Table2" displayName="Table2" ref="A2:M19" totalsRowShown="0" tableBorderDxfId="10">
  <autoFilter ref="A2:M19" xr:uid="{3F6E1B86-B25D-154C-9E46-378910A7D10A}"/>
  <tableColumns count="13">
    <tableColumn id="1" xr3:uid="{BB598FF9-6409-6F4F-AC6E-9CAE33DBBF2C}" name="Resource" dataDxfId="9"/>
    <tableColumn id="2" xr3:uid="{1E2642DD-DA9B-6548-A45F-02165E4EA58C}" name="Type" dataDxfId="8"/>
    <tableColumn id="3" xr3:uid="{B371E679-2253-454E-AED4-608DEAA2D361}" name="Title"/>
    <tableColumn id="4" xr3:uid="{1ABBE5F7-B371-1046-B226-8D5A77000A7F}" name="Designer" dataDxfId="7"/>
    <tableColumn id="5" xr3:uid="{1F881EB2-8D80-9F45-837B-A86F01D4245D}" name="Count" dataDxfId="6">
      <calculatedColumnFormula>COUNTIF(D:D,D3)</calculatedColumnFormula>
    </tableColumn>
    <tableColumn id="6" xr3:uid="{5A7A9EF6-0BFA-6249-93D6-EC2302CEC769}" name="Publication date" dataDxfId="5"/>
    <tableColumn id="7" xr3:uid="{DFA1ED9A-BCC9-694E-94DE-447CA9B4BB38}" name="Date added" dataDxfId="4"/>
    <tableColumn id="8" xr3:uid="{1B8D0D72-E4F9-3646-BC47-5E9A6CF1D1FF}" name="Cost" dataDxfId="3"/>
    <tableColumn id="9" xr3:uid="{B0F90C5C-3CE0-F14A-8223-92CB040F5571}" name="Receipt" dataDxfId="2"/>
    <tableColumn id="10" xr3:uid="{2E621A34-2971-0B46-AAA5-E322372CF677}" name="Notes"/>
    <tableColumn id="11" xr3:uid="{E5F31D6A-5974-DB48-9F7A-D267A3B7B143}" name="Link"/>
    <tableColumn id="12" xr3:uid="{2E3AD961-73C1-534C-8E4C-433C2DDC5F4B}" name="ISBN / ASIN" dataDxfId="1"/>
    <tableColumn id="13" xr3:uid="{04132035-BE13-BF49-B957-1F960E5DCF2F}" name="RAV Export Link" dataDxfId="0" data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avelry.com/volumes/406597685/redirect_to_receipt" TargetMode="External"/><Relationship Id="rId2" Type="http://schemas.openxmlformats.org/officeDocument/2006/relationships/hyperlink" Target="https://www.ravelry.com/volumes/406597685/redirect_to_receipt" TargetMode="External"/><Relationship Id="rId1" Type="http://schemas.openxmlformats.org/officeDocument/2006/relationships/hyperlink" Target="https://www.ravelry.com/volumes/406597685/redirect_to_receipt" TargetMode="External"/><Relationship Id="rId6" Type="http://schemas.openxmlformats.org/officeDocument/2006/relationships/table" Target="../tables/table1.xml"/><Relationship Id="rId5" Type="http://schemas.openxmlformats.org/officeDocument/2006/relationships/hyperlink" Target="https://www.tek-tips.com/viewthread.cfm?qid=1822614" TargetMode="External"/><Relationship Id="rId4" Type="http://schemas.openxmlformats.org/officeDocument/2006/relationships/hyperlink" Target="https://www.ravelry.com/patterns/sources/american-school-of-needlework-1064-new-granny-afgh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429C0-D105-4E0E-AF73-920B421E09B8}">
  <dimension ref="A1:M19"/>
  <sheetViews>
    <sheetView topLeftCell="C1" workbookViewId="0">
      <pane ySplit="2" topLeftCell="C12" activePane="bottomLeft" state="frozen"/>
      <selection activeCell="C1" sqref="C1"/>
      <selection pane="bottomLeft" activeCell="C27" sqref="C27"/>
    </sheetView>
  </sheetViews>
  <sheetFormatPr defaultRowHeight="12.75" x14ac:dyDescent="0.15"/>
  <cols>
    <col min="1" max="1" width="11.73046875" bestFit="1" customWidth="1"/>
    <col min="2" max="2" width="13.078125" bestFit="1" customWidth="1"/>
    <col min="3" max="3" width="32.90234375" bestFit="1" customWidth="1"/>
    <col min="4" max="4" width="21.3046875" bestFit="1" customWidth="1"/>
    <col min="6" max="6" width="15.23828125" customWidth="1"/>
    <col min="7" max="7" width="11.73046875" bestFit="1" customWidth="1"/>
    <col min="8" max="8" width="8.22265625" bestFit="1" customWidth="1"/>
    <col min="9" max="9" width="17.52734375" customWidth="1"/>
    <col min="10" max="10" width="32.09375" customWidth="1"/>
    <col min="12" max="12" width="21.57421875" bestFit="1" customWidth="1"/>
    <col min="13" max="13" width="24.2734375" customWidth="1"/>
  </cols>
  <sheetData>
    <row r="1" spans="1:13" x14ac:dyDescent="0.15">
      <c r="H1" s="56">
        <f>SUBTOTAL(109,Table2[Cost])</f>
        <v>526.92999999999995</v>
      </c>
    </row>
    <row r="2" spans="1:13" ht="21" x14ac:dyDescent="0.15">
      <c r="A2" s="41" t="s">
        <v>0</v>
      </c>
      <c r="B2" s="1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6" t="s">
        <v>80</v>
      </c>
      <c r="I2" s="5" t="s">
        <v>7</v>
      </c>
      <c r="J2" s="7" t="s">
        <v>8</v>
      </c>
      <c r="K2" s="8" t="s">
        <v>9</v>
      </c>
      <c r="L2" s="9" t="s">
        <v>10</v>
      </c>
      <c r="M2" s="10" t="s">
        <v>11</v>
      </c>
    </row>
    <row r="3" spans="1:13" ht="13.15" customHeight="1" x14ac:dyDescent="0.15">
      <c r="A3" s="42" t="s">
        <v>12</v>
      </c>
      <c r="B3" s="11" t="s">
        <v>13</v>
      </c>
      <c r="C3" s="12" t="s">
        <v>14</v>
      </c>
      <c r="D3" s="13" t="s">
        <v>15</v>
      </c>
      <c r="E3" s="14">
        <f>COUNTIF(D:D,D3)</f>
        <v>1</v>
      </c>
      <c r="F3" s="15">
        <v>41944</v>
      </c>
      <c r="G3" s="16">
        <v>42372.695185185185</v>
      </c>
      <c r="H3" s="17">
        <v>0</v>
      </c>
      <c r="I3" s="16" t="s">
        <v>12</v>
      </c>
      <c r="J3" s="18" t="s">
        <v>16</v>
      </c>
      <c r="K3" s="19" t="str">
        <f>HYPERLINK(M3,"Link")</f>
        <v>Link</v>
      </c>
      <c r="L3" s="20" t="s">
        <v>17</v>
      </c>
      <c r="M3" s="21" t="s">
        <v>18</v>
      </c>
    </row>
    <row r="4" spans="1:13" ht="13.15" customHeight="1" x14ac:dyDescent="0.15">
      <c r="A4" s="42" t="s">
        <v>19</v>
      </c>
      <c r="B4" s="11" t="s">
        <v>20</v>
      </c>
      <c r="C4" s="12" t="s">
        <v>21</v>
      </c>
      <c r="D4" s="13" t="s">
        <v>22</v>
      </c>
      <c r="E4" s="14">
        <f>COUNTIF(D:D,D4)</f>
        <v>1</v>
      </c>
      <c r="F4" s="15">
        <v>41735.330925925926</v>
      </c>
      <c r="G4" s="16">
        <v>43542.123715277776</v>
      </c>
      <c r="H4" s="17">
        <v>0</v>
      </c>
      <c r="I4" s="16" t="s">
        <v>23</v>
      </c>
      <c r="J4" s="18" t="s">
        <v>24</v>
      </c>
      <c r="K4" s="19" t="str">
        <f>HYPERLINK(M4,"Link")</f>
        <v>Link</v>
      </c>
      <c r="L4" s="22"/>
      <c r="M4" s="23" t="s">
        <v>25</v>
      </c>
    </row>
    <row r="5" spans="1:13" ht="13.15" customHeight="1" x14ac:dyDescent="0.15">
      <c r="A5" s="42" t="s">
        <v>19</v>
      </c>
      <c r="B5" s="11" t="s">
        <v>26</v>
      </c>
      <c r="C5" s="24" t="s">
        <v>27</v>
      </c>
      <c r="D5" s="13" t="s">
        <v>28</v>
      </c>
      <c r="E5" s="14">
        <f>COUNTIF(D:D,D5)</f>
        <v>1</v>
      </c>
      <c r="F5" s="25">
        <v>44934.513912037037</v>
      </c>
      <c r="G5" s="16">
        <v>44934.841423611113</v>
      </c>
      <c r="H5" s="26">
        <v>3.95</v>
      </c>
      <c r="I5" s="27" t="str">
        <f>HYPERLINK("https://www.ravelry.com/volumes/444303758/redirect_to_receipt","Receipt")</f>
        <v>Receipt</v>
      </c>
      <c r="J5" s="18"/>
      <c r="K5" s="19" t="str">
        <f>HYPERLINK(M5,"Link")</f>
        <v>Link</v>
      </c>
      <c r="L5" s="22"/>
      <c r="M5" s="23" t="s">
        <v>29</v>
      </c>
    </row>
    <row r="6" spans="1:13" ht="13.15" customHeight="1" x14ac:dyDescent="0.15">
      <c r="A6" s="43" t="s">
        <v>30</v>
      </c>
      <c r="B6" s="28" t="s">
        <v>31</v>
      </c>
      <c r="C6" s="29" t="s">
        <v>32</v>
      </c>
      <c r="D6" s="30" t="s">
        <v>33</v>
      </c>
      <c r="E6" s="28">
        <f>COUNTIF(D:D,D6)</f>
        <v>1</v>
      </c>
      <c r="F6" s="31" t="s">
        <v>34</v>
      </c>
      <c r="G6" s="32">
        <v>43961</v>
      </c>
      <c r="H6" s="33">
        <v>0</v>
      </c>
      <c r="I6" s="34" t="s">
        <v>35</v>
      </c>
      <c r="J6" s="35" t="s">
        <v>36</v>
      </c>
      <c r="K6" s="36" t="s">
        <v>37</v>
      </c>
      <c r="L6" s="37" t="s">
        <v>38</v>
      </c>
      <c r="M6" s="35"/>
    </row>
    <row r="7" spans="1:13" ht="13.15" customHeight="1" x14ac:dyDescent="0.15">
      <c r="A7" s="42" t="s">
        <v>19</v>
      </c>
      <c r="B7" s="11" t="s">
        <v>26</v>
      </c>
      <c r="C7" s="24" t="s">
        <v>39</v>
      </c>
      <c r="D7" s="13" t="s">
        <v>40</v>
      </c>
      <c r="E7" s="14">
        <f>COUNTIF(D:D,D7)</f>
        <v>3</v>
      </c>
      <c r="F7" s="15">
        <v>42313.694756944446</v>
      </c>
      <c r="G7" s="16">
        <v>42833.665995370371</v>
      </c>
      <c r="H7" s="17">
        <v>5</v>
      </c>
      <c r="I7" s="38" t="str">
        <f>HYPERLINK("https://www.ravelry.com/volumes/194568763/redirect_to_receipt","Receipt")</f>
        <v>Receipt</v>
      </c>
      <c r="J7" s="18"/>
      <c r="K7" s="19" t="str">
        <f>HYPERLINK(M7,"Link")</f>
        <v>Link</v>
      </c>
      <c r="L7" s="22"/>
      <c r="M7" s="23" t="s">
        <v>41</v>
      </c>
    </row>
    <row r="8" spans="1:13" ht="13.15" customHeight="1" x14ac:dyDescent="0.15">
      <c r="A8" s="42" t="s">
        <v>19</v>
      </c>
      <c r="B8" s="11" t="s">
        <v>26</v>
      </c>
      <c r="C8" s="24" t="s">
        <v>42</v>
      </c>
      <c r="D8" s="13" t="s">
        <v>40</v>
      </c>
      <c r="E8" s="14">
        <f>COUNTIF(D:D,D8)</f>
        <v>3</v>
      </c>
      <c r="F8" s="15">
        <v>42545.765682870369</v>
      </c>
      <c r="G8" s="16">
        <v>42738.775150462963</v>
      </c>
      <c r="H8" s="17">
        <v>5</v>
      </c>
      <c r="I8" s="38" t="str">
        <f>HYPERLINK("https://www.ravelry.com/volumes/182019411/redirect_to_receipt","Receipt")</f>
        <v>Receipt</v>
      </c>
      <c r="J8" s="18"/>
      <c r="K8" s="19" t="str">
        <f>HYPERLINK(M8,"Link")</f>
        <v>Link</v>
      </c>
      <c r="L8" s="22"/>
      <c r="M8" s="23" t="s">
        <v>43</v>
      </c>
    </row>
    <row r="9" spans="1:13" ht="13.15" customHeight="1" x14ac:dyDescent="0.15">
      <c r="A9" s="42" t="s">
        <v>19</v>
      </c>
      <c r="B9" s="11" t="s">
        <v>44</v>
      </c>
      <c r="C9" s="24" t="s">
        <v>45</v>
      </c>
      <c r="D9" s="13" t="s">
        <v>46</v>
      </c>
      <c r="E9" s="14">
        <f>COUNTIF(D:D,D9)</f>
        <v>1</v>
      </c>
      <c r="F9" s="15">
        <v>43987.558518518519</v>
      </c>
      <c r="G9" s="16">
        <v>44322.522604166668</v>
      </c>
      <c r="H9" s="17">
        <v>2.33</v>
      </c>
      <c r="I9" s="38" t="str">
        <f>HYPERLINK("https://www.ravelry.com/volumes/377442971/redirect_to_receipt","Receipt")</f>
        <v>Receipt</v>
      </c>
      <c r="J9" s="18" t="s">
        <v>47</v>
      </c>
      <c r="K9" s="19" t="str">
        <f>HYPERLINK(M9,"Link")</f>
        <v>Link</v>
      </c>
      <c r="L9" s="22"/>
      <c r="M9" s="23" t="s">
        <v>48</v>
      </c>
    </row>
    <row r="10" spans="1:13" ht="13.15" customHeight="1" x14ac:dyDescent="0.15">
      <c r="A10" s="42" t="s">
        <v>19</v>
      </c>
      <c r="B10" s="11" t="s">
        <v>26</v>
      </c>
      <c r="C10" s="24" t="s">
        <v>49</v>
      </c>
      <c r="D10" s="13" t="s">
        <v>50</v>
      </c>
      <c r="E10" s="14">
        <f>COUNTIF(D:D,D10)</f>
        <v>1</v>
      </c>
      <c r="F10" s="15">
        <v>43647.109988425924</v>
      </c>
      <c r="G10" s="16">
        <v>43880.474502314813</v>
      </c>
      <c r="H10" s="17">
        <v>1.65</v>
      </c>
      <c r="I10" s="27" t="str">
        <f>HYPERLINK("https://www.ravelry.com/volumes/316641590/redirect_to_receipt","Receipt")</f>
        <v>Receipt</v>
      </c>
      <c r="J10" s="18"/>
      <c r="K10" s="19" t="str">
        <f>HYPERLINK(M10,"Link")</f>
        <v>Link</v>
      </c>
      <c r="L10" s="22"/>
      <c r="M10" s="23" t="s">
        <v>51</v>
      </c>
    </row>
    <row r="11" spans="1:13" ht="13.15" customHeight="1" x14ac:dyDescent="0.15">
      <c r="A11" s="42" t="s">
        <v>19</v>
      </c>
      <c r="B11" s="11" t="s">
        <v>26</v>
      </c>
      <c r="C11" s="24" t="s">
        <v>52</v>
      </c>
      <c r="D11" s="13" t="s">
        <v>53</v>
      </c>
      <c r="E11" s="14">
        <f>COUNTIF(D:D,D11)</f>
        <v>3</v>
      </c>
      <c r="F11" s="15">
        <v>44447.485821759263</v>
      </c>
      <c r="G11" s="16">
        <v>44584.66609953704</v>
      </c>
      <c r="H11" s="17">
        <v>2.75</v>
      </c>
      <c r="I11" s="38" t="s">
        <v>7</v>
      </c>
      <c r="J11" s="18" t="s">
        <v>54</v>
      </c>
      <c r="K11" s="19" t="str">
        <f>HYPERLINK(M11,"Link")</f>
        <v>Link</v>
      </c>
      <c r="L11" s="22"/>
      <c r="M11" s="23" t="s">
        <v>55</v>
      </c>
    </row>
    <row r="12" spans="1:13" ht="13.15" customHeight="1" x14ac:dyDescent="0.15">
      <c r="A12" s="42" t="s">
        <v>19</v>
      </c>
      <c r="B12" s="11" t="s">
        <v>26</v>
      </c>
      <c r="C12" s="24" t="s">
        <v>56</v>
      </c>
      <c r="D12" s="13" t="s">
        <v>53</v>
      </c>
      <c r="E12" s="14">
        <f>COUNTIF(D:D,D12)</f>
        <v>3</v>
      </c>
      <c r="F12" s="15">
        <v>44582.588217592594</v>
      </c>
      <c r="G12" s="16">
        <v>44584.666087962964</v>
      </c>
      <c r="H12" s="17">
        <v>0</v>
      </c>
      <c r="I12" s="38" t="s">
        <v>7</v>
      </c>
      <c r="J12" s="18" t="s">
        <v>54</v>
      </c>
      <c r="K12" s="19" t="str">
        <f>HYPERLINK(M12,"Link")</f>
        <v>Link</v>
      </c>
      <c r="L12" s="22"/>
      <c r="M12" s="23" t="s">
        <v>57</v>
      </c>
    </row>
    <row r="13" spans="1:13" ht="13.15" customHeight="1" x14ac:dyDescent="0.15">
      <c r="A13" s="42" t="s">
        <v>19</v>
      </c>
      <c r="B13" s="11" t="s">
        <v>26</v>
      </c>
      <c r="C13" s="24" t="s">
        <v>58</v>
      </c>
      <c r="D13" s="13" t="s">
        <v>53</v>
      </c>
      <c r="E13" s="14">
        <f>COUNTIF(D:D,D13)</f>
        <v>3</v>
      </c>
      <c r="F13" s="15">
        <v>44489.481215277781</v>
      </c>
      <c r="G13" s="16">
        <v>44584.666087962964</v>
      </c>
      <c r="H13" s="17">
        <v>2.75</v>
      </c>
      <c r="I13" s="38" t="s">
        <v>7</v>
      </c>
      <c r="J13" s="18" t="s">
        <v>54</v>
      </c>
      <c r="K13" s="19" t="str">
        <f>HYPERLINK(M13,"Link")</f>
        <v>Link</v>
      </c>
      <c r="L13" s="22"/>
      <c r="M13" s="23" t="s">
        <v>59</v>
      </c>
    </row>
    <row r="14" spans="1:13" ht="13.15" customHeight="1" x14ac:dyDescent="0.15">
      <c r="A14" s="42" t="s">
        <v>19</v>
      </c>
      <c r="B14" s="11" t="s">
        <v>20</v>
      </c>
      <c r="C14" s="12" t="s">
        <v>60</v>
      </c>
      <c r="D14" s="13" t="s">
        <v>61</v>
      </c>
      <c r="E14" s="14">
        <f>COUNTIF(D:D,D14)</f>
        <v>2</v>
      </c>
      <c r="F14" s="15">
        <v>43203.586018518516</v>
      </c>
      <c r="G14" s="16">
        <v>43576.156331018516</v>
      </c>
      <c r="H14" s="17">
        <v>0</v>
      </c>
      <c r="I14" s="16" t="s">
        <v>23</v>
      </c>
      <c r="J14" s="39" t="s">
        <v>23</v>
      </c>
      <c r="K14" s="40" t="str">
        <f>HYPERLINK(M14,"Link")</f>
        <v>Link</v>
      </c>
      <c r="L14" s="22"/>
      <c r="M14" s="23" t="s">
        <v>62</v>
      </c>
    </row>
    <row r="15" spans="1:13" ht="13.15" customHeight="1" x14ac:dyDescent="0.15">
      <c r="A15" s="42" t="s">
        <v>19</v>
      </c>
      <c r="B15" s="11" t="s">
        <v>20</v>
      </c>
      <c r="C15" s="12" t="s">
        <v>63</v>
      </c>
      <c r="D15" s="13" t="s">
        <v>61</v>
      </c>
      <c r="E15" s="14">
        <f>COUNTIF(D:D,D15)</f>
        <v>2</v>
      </c>
      <c r="F15" s="15">
        <v>43134.490219907406</v>
      </c>
      <c r="G15" s="16">
        <v>43576.156550925924</v>
      </c>
      <c r="H15" s="17">
        <v>0</v>
      </c>
      <c r="I15" s="16" t="s">
        <v>23</v>
      </c>
      <c r="J15" s="39" t="s">
        <v>23</v>
      </c>
      <c r="K15" s="40" t="str">
        <f>HYPERLINK(M15,"Link")</f>
        <v>Link</v>
      </c>
      <c r="L15" s="22"/>
      <c r="M15" s="23" t="s">
        <v>64</v>
      </c>
    </row>
    <row r="16" spans="1:13" ht="13.15" customHeight="1" x14ac:dyDescent="0.15">
      <c r="A16" s="42" t="s">
        <v>19</v>
      </c>
      <c r="B16" s="11" t="s">
        <v>65</v>
      </c>
      <c r="C16" s="24" t="s">
        <v>66</v>
      </c>
      <c r="D16" s="13" t="s">
        <v>40</v>
      </c>
      <c r="E16" s="14">
        <f>COUNTIF(D:D,D16)</f>
        <v>3</v>
      </c>
      <c r="F16" s="15">
        <v>42523.778414351851</v>
      </c>
      <c r="G16" s="16">
        <v>42525.584618055553</v>
      </c>
      <c r="H16" s="17">
        <v>3.5</v>
      </c>
      <c r="I16" s="38" t="str">
        <f>HYPERLINK("https://www.ravelry.com/volumes/167433999/redirect_to_receipt","Receipt")</f>
        <v>Receipt</v>
      </c>
      <c r="J16" s="18"/>
      <c r="K16" s="19" t="str">
        <f>HYPERLINK(M16,"Link")</f>
        <v>Link</v>
      </c>
      <c r="L16" s="22"/>
      <c r="M16" s="23" t="s">
        <v>67</v>
      </c>
    </row>
    <row r="17" spans="1:13" ht="13.15" customHeight="1" x14ac:dyDescent="0.15">
      <c r="A17" s="42" t="s">
        <v>68</v>
      </c>
      <c r="B17" s="11" t="s">
        <v>68</v>
      </c>
      <c r="C17" s="24" t="s">
        <v>69</v>
      </c>
      <c r="D17" s="13" t="s">
        <v>70</v>
      </c>
      <c r="E17" s="14">
        <f>COUNTIF(D:D,D17)</f>
        <v>1</v>
      </c>
      <c r="F17" s="15">
        <v>44105</v>
      </c>
      <c r="G17" s="16">
        <v>44597.791284722225</v>
      </c>
      <c r="H17" s="17">
        <v>0</v>
      </c>
      <c r="I17" s="16" t="s">
        <v>68</v>
      </c>
      <c r="J17" s="18" t="s">
        <v>71</v>
      </c>
      <c r="K17" s="19" t="str">
        <f>HYPERLINK(M17,"Link")</f>
        <v>Link</v>
      </c>
      <c r="L17" s="22"/>
      <c r="M17" s="23" t="s">
        <v>72</v>
      </c>
    </row>
    <row r="18" spans="1:13" ht="13.15" customHeight="1" x14ac:dyDescent="0.15">
      <c r="A18" s="44" t="s">
        <v>73</v>
      </c>
      <c r="B18" s="45" t="s">
        <v>74</v>
      </c>
      <c r="C18" s="46" t="s">
        <v>75</v>
      </c>
      <c r="D18" s="47" t="s">
        <v>76</v>
      </c>
      <c r="E18" s="48">
        <f>COUNTIF(D:D,D18)</f>
        <v>1</v>
      </c>
      <c r="F18" s="49">
        <v>32509</v>
      </c>
      <c r="G18" s="50">
        <v>42372.726099537038</v>
      </c>
      <c r="H18" s="51">
        <v>0</v>
      </c>
      <c r="I18" s="52" t="s">
        <v>77</v>
      </c>
      <c r="J18" s="53" t="s">
        <v>78</v>
      </c>
      <c r="K18" s="54" t="s">
        <v>9</v>
      </c>
      <c r="L18" s="55" t="s">
        <v>79</v>
      </c>
      <c r="M18" s="54"/>
    </row>
    <row r="19" spans="1:13" x14ac:dyDescent="0.15">
      <c r="A19" s="63" t="s">
        <v>84</v>
      </c>
      <c r="B19" s="64"/>
      <c r="C19" s="65"/>
      <c r="D19" s="47"/>
      <c r="E19" s="66">
        <f>COUNTIF(D:D,D19)</f>
        <v>0</v>
      </c>
      <c r="F19" s="67"/>
      <c r="G19" s="52">
        <v>45103</v>
      </c>
      <c r="H19" s="68">
        <v>500</v>
      </c>
      <c r="I19" s="52"/>
      <c r="J19" s="65"/>
      <c r="K19" s="65"/>
      <c r="L19" s="69"/>
      <c r="M19" s="70" t="s">
        <v>85</v>
      </c>
    </row>
  </sheetData>
  <hyperlinks>
    <hyperlink ref="I11" r:id="rId1" xr:uid="{B1CC442E-D4A1-4F0F-9466-FFF6EEF78FC9}"/>
    <hyperlink ref="I13" r:id="rId2" xr:uid="{3ECEAE4F-B4F8-46B0-AECD-25D7FA03D9FD}"/>
    <hyperlink ref="I12" r:id="rId3" xr:uid="{3CBFA257-ED85-4DD7-8420-B602021DB2EF}"/>
    <hyperlink ref="K18" r:id="rId4" xr:uid="{F6C13B74-8AD3-4CAC-8177-BEDF66CACEBB}"/>
    <hyperlink ref="M19" r:id="rId5" xr:uid="{6662B546-D36E-0042-8498-76C6A586EC96}"/>
  </hyperlinks>
  <pageMargins left="0.7" right="0.7" top="0.75" bottom="0.75" header="0.3" footer="0.3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1E8C4-6CE9-6B44-A981-BBBBBC5968B9}">
  <dimension ref="A1:L11"/>
  <sheetViews>
    <sheetView tabSelected="1" zoomScaleNormal="150" zoomScaleSheetLayoutView="100" workbookViewId="0">
      <selection activeCell="J2" sqref="J2"/>
    </sheetView>
  </sheetViews>
  <sheetFormatPr defaultRowHeight="12.75" x14ac:dyDescent="0.15"/>
  <sheetData>
    <row r="1" spans="1:12" ht="13.5" thickBot="1" x14ac:dyDescent="0.2">
      <c r="A1" t="s">
        <v>81</v>
      </c>
    </row>
    <row r="2" spans="1:12" x14ac:dyDescent="0.15">
      <c r="A2" s="57" cm="1">
        <f t="array" ref="A2">MIN(YEAR(Table2[Date added]))</f>
        <v>2016</v>
      </c>
      <c r="B2" s="58">
        <f>A2+1</f>
        <v>2017</v>
      </c>
      <c r="C2" s="58">
        <f t="shared" ref="C2:H2" si="0">B2+1</f>
        <v>2018</v>
      </c>
      <c r="D2" s="58">
        <f t="shared" si="0"/>
        <v>2019</v>
      </c>
      <c r="E2" s="58">
        <f t="shared" si="0"/>
        <v>2020</v>
      </c>
      <c r="F2" s="58">
        <f t="shared" si="0"/>
        <v>2021</v>
      </c>
      <c r="G2" s="58">
        <f t="shared" si="0"/>
        <v>2022</v>
      </c>
      <c r="H2" s="59">
        <f t="shared" si="0"/>
        <v>2023</v>
      </c>
    </row>
    <row r="3" spans="1:12" ht="13.5" thickBot="1" x14ac:dyDescent="0.2">
      <c r="A3" s="60" cm="1">
        <f t="array" ref="A3">SUMPRODUCT((YEAR(Table2[Date added])=A2)*(Table2[Cost]))</f>
        <v>3.5</v>
      </c>
      <c r="B3" s="61" cm="1">
        <f t="array" ref="B3">SUMPRODUCT((YEAR(Table2[Date added])=B2)*(Table2[Cost]))</f>
        <v>10</v>
      </c>
      <c r="C3" s="61" cm="1">
        <f t="array" ref="C3">SUMPRODUCT((YEAR(Table2[Date added])=C2)*(Table2[Cost]))</f>
        <v>0</v>
      </c>
      <c r="D3" s="61" cm="1">
        <f t="array" ref="D3">SUMPRODUCT((YEAR(Table2[Date added])=D2)*(Table2[Cost]))</f>
        <v>0</v>
      </c>
      <c r="E3" s="61" cm="1">
        <f t="array" ref="E3">SUMPRODUCT((YEAR(Table2[Date added])=E2)*(Table2[Cost]))</f>
        <v>1.65</v>
      </c>
      <c r="F3" s="61" cm="1">
        <f t="array" ref="F3">SUMPRODUCT((YEAR(Table2[Date added])=F2)*(Table2[Cost]))</f>
        <v>2.33</v>
      </c>
      <c r="G3" s="61" cm="1">
        <f t="array" ref="G3">SUMPRODUCT((YEAR(Table2[Date added])=G2)*(Table2[Cost]))</f>
        <v>5.5</v>
      </c>
      <c r="H3" s="62" cm="1">
        <f t="array" ref="H3">SUMPRODUCT((YEAR(Table2[Date added])=H2)*(Table2[Cost]))</f>
        <v>503.95</v>
      </c>
    </row>
    <row r="5" spans="1:12" ht="13.5" thickBot="1" x14ac:dyDescent="0.2">
      <c r="A5" t="s">
        <v>82</v>
      </c>
    </row>
    <row r="6" spans="1:12" x14ac:dyDescent="0.15">
      <c r="A6" s="57">
        <v>1</v>
      </c>
      <c r="B6" s="58">
        <f>A6+1</f>
        <v>2</v>
      </c>
      <c r="C6" s="58">
        <f t="shared" ref="C6:L6" si="1">B6+1</f>
        <v>3</v>
      </c>
      <c r="D6" s="58">
        <f t="shared" si="1"/>
        <v>4</v>
      </c>
      <c r="E6" s="58">
        <f t="shared" si="1"/>
        <v>5</v>
      </c>
      <c r="F6" s="58">
        <f t="shared" si="1"/>
        <v>6</v>
      </c>
      <c r="G6" s="58">
        <f t="shared" si="1"/>
        <v>7</v>
      </c>
      <c r="H6" s="58">
        <f t="shared" si="1"/>
        <v>8</v>
      </c>
      <c r="I6" s="58">
        <f t="shared" si="1"/>
        <v>9</v>
      </c>
      <c r="J6" s="58">
        <f t="shared" si="1"/>
        <v>10</v>
      </c>
      <c r="K6" s="58">
        <f t="shared" si="1"/>
        <v>11</v>
      </c>
      <c r="L6" s="59">
        <f t="shared" si="1"/>
        <v>12</v>
      </c>
    </row>
    <row r="7" spans="1:12" ht="13.5" thickBot="1" x14ac:dyDescent="0.2">
      <c r="A7" s="60" cm="1">
        <f t="array" ref="A7">SUMPRODUCT((MONTH(Table2[Date added])=A6)*(Table2[Cost]))</f>
        <v>14.45</v>
      </c>
      <c r="B7" s="61" cm="1">
        <f t="array" ref="B7">SUMPRODUCT((MONTH(Table2[Date added])=B6)*(Table2[Cost]))</f>
        <v>1.65</v>
      </c>
      <c r="C7" s="61" cm="1">
        <f t="array" ref="C7">SUMPRODUCT((MONTH(Table2[Date added])=C6)*(Table2[Cost]))</f>
        <v>0</v>
      </c>
      <c r="D7" s="61" cm="1">
        <f t="array" ref="D7">SUMPRODUCT((MONTH(Table2[Date added])=D6)*(Table2[Cost]))</f>
        <v>5</v>
      </c>
      <c r="E7" s="61" cm="1">
        <f t="array" ref="E7">SUMPRODUCT((MONTH(Table2[Date added])=E6)*(Table2[Cost]))</f>
        <v>2.33</v>
      </c>
      <c r="F7" s="61" cm="1">
        <f t="array" ref="F7">SUMPRODUCT((MONTH(Table2[Date added])=F6)*(Table2[Cost]))</f>
        <v>503.5</v>
      </c>
      <c r="G7" s="61" cm="1">
        <f t="array" ref="G7">SUMPRODUCT((MONTH(Table2[Date added])=G6)*(Table2[Cost]))</f>
        <v>0</v>
      </c>
      <c r="H7" s="61" cm="1">
        <f t="array" ref="H7">SUMPRODUCT((MONTH(Table2[Date added])=H6)*(Table2[Cost]))</f>
        <v>0</v>
      </c>
      <c r="I7" s="61" cm="1">
        <f t="array" ref="I7">SUMPRODUCT((MONTH(Table2[Date added])=I6)*(Table2[Cost]))</f>
        <v>0</v>
      </c>
      <c r="J7" s="61" cm="1">
        <f t="array" ref="J7">SUMPRODUCT((MONTH(Table2[Date added])=J6)*(Table2[Cost]))</f>
        <v>0</v>
      </c>
      <c r="K7" s="61" cm="1">
        <f t="array" ref="K7">SUMPRODUCT((MONTH(Table2[Date added])=K6)*(Table2[Cost]))</f>
        <v>0</v>
      </c>
      <c r="L7" s="62" cm="1">
        <f t="array" ref="L7">SUMPRODUCT((MONTH(Table2[Date added])=L6)*(Table2[Cost]))</f>
        <v>0</v>
      </c>
    </row>
    <row r="9" spans="1:12" ht="13.5" thickBot="1" x14ac:dyDescent="0.2">
      <c r="A9" t="s">
        <v>83</v>
      </c>
    </row>
    <row r="10" spans="1:12" x14ac:dyDescent="0.15">
      <c r="A10" s="57">
        <v>1</v>
      </c>
      <c r="B10" s="58">
        <f>A10+1</f>
        <v>2</v>
      </c>
      <c r="C10" s="58">
        <f t="shared" ref="C10:D10" si="2">B10+1</f>
        <v>3</v>
      </c>
      <c r="D10" s="59">
        <f t="shared" si="2"/>
        <v>4</v>
      </c>
    </row>
    <row r="11" spans="1:12" ht="13.5" thickBot="1" x14ac:dyDescent="0.2">
      <c r="A11" s="60" cm="1">
        <f t="array" ref="A11">SUMPRODUCT((MONTH(Table2[Date added])&gt;=(A10-1)*3+1)*(MONTH(Table2[Date added])&lt;(A10-1)*3+4)*(Table2[Cost]))</f>
        <v>16.100000000000001</v>
      </c>
      <c r="B11" s="61" cm="1">
        <f t="array" ref="B11">SUMPRODUCT((MONTH(Table2[Date added])&gt;=(B10-1)*3+1)*(MONTH(Table2[Date added])&lt;(B10-1)*3+4)*(Table2[Cost]))</f>
        <v>510.83</v>
      </c>
      <c r="C11" s="61" cm="1">
        <f t="array" ref="C11">SUMPRODUCT((MONTH(Table2[Date added])&gt;=(C10-1)*3+1)*(MONTH(Table2[Date added])&lt;(C10-1)*3+4)*(Table2[Cost]))</f>
        <v>0</v>
      </c>
      <c r="D11" s="62" cm="1">
        <f t="array" ref="D11">SUMPRODUCT((MONTH(Table2[Date added])&gt;=(D10-1)*3+1)*(MONTH(Table2[Date added])&lt;(D10-1)*3+4)*(Table2[Cost]))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Tek-Tip Sample 20230625</vt:lpstr>
      <vt:lpstr>Date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K</dc:creator>
  <cp:lastModifiedBy>Laurie K</cp:lastModifiedBy>
  <dcterms:created xsi:type="dcterms:W3CDTF">2023-06-26T03:57:49Z</dcterms:created>
  <dcterms:modified xsi:type="dcterms:W3CDTF">2023-06-26T03:58:48Z</dcterms:modified>
</cp:coreProperties>
</file>